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svenj\surfdrive2\TU Delft\Data repository\Ac chip paper\"/>
    </mc:Choice>
  </mc:AlternateContent>
  <xr:revisionPtr revIDLastSave="0" documentId="8_{77E0D3A2-6F7D-4BC4-A04A-6312BDE2703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07771" sheetId="1" r:id="rId1"/>
  </sheets>
  <definedNames>
    <definedName name="_007771" localSheetId="0">'007771'!$A$1:$N$32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1" l="1"/>
  <c r="L35" i="1"/>
  <c r="M34" i="1" s="1"/>
  <c r="O34" i="1" s="1"/>
  <c r="L36" i="1"/>
  <c r="L37" i="1"/>
  <c r="L38" i="1"/>
  <c r="L39" i="1"/>
  <c r="M38" i="1" s="1"/>
  <c r="L34" i="1"/>
  <c r="N34" i="1" l="1"/>
  <c r="O18" i="1"/>
  <c r="N3" i="1"/>
  <c r="N4" i="1"/>
  <c r="N5" i="1"/>
  <c r="N6" i="1"/>
  <c r="N7" i="1"/>
  <c r="O6" i="1" s="1"/>
  <c r="N8" i="1"/>
  <c r="N9" i="1"/>
  <c r="N10" i="1"/>
  <c r="N11" i="1"/>
  <c r="O10" i="1" s="1"/>
  <c r="N12" i="1"/>
  <c r="N13" i="1"/>
  <c r="N14" i="1"/>
  <c r="N15" i="1"/>
  <c r="O14" i="1" s="1"/>
  <c r="N16" i="1"/>
  <c r="N17" i="1"/>
  <c r="N18" i="1"/>
  <c r="N19" i="1"/>
  <c r="N20" i="1"/>
  <c r="N21" i="1"/>
  <c r="N22" i="1"/>
  <c r="N23" i="1"/>
  <c r="O22" i="1" s="1"/>
  <c r="N24" i="1"/>
  <c r="N25" i="1"/>
  <c r="N26" i="1"/>
  <c r="N27" i="1"/>
  <c r="O26" i="1" s="1"/>
  <c r="N28" i="1"/>
  <c r="N29" i="1"/>
  <c r="N30" i="1"/>
  <c r="N31" i="1"/>
  <c r="O30" i="1" s="1"/>
  <c r="N32" i="1"/>
  <c r="N2" i="1"/>
  <c r="O2" i="1" l="1"/>
  <c r="O28" i="1"/>
  <c r="Q26" i="1" s="1"/>
  <c r="O24" i="1"/>
  <c r="P20" i="1" s="1"/>
  <c r="O20" i="1"/>
  <c r="O16" i="1"/>
  <c r="O12" i="1"/>
  <c r="O8" i="1"/>
  <c r="P8" i="1" s="1"/>
  <c r="O4" i="1"/>
  <c r="Q20" i="1"/>
  <c r="Q8" i="1"/>
  <c r="Q14" i="1"/>
  <c r="Q2" i="1"/>
  <c r="P2" i="1"/>
  <c r="P26" i="1"/>
  <c r="P1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007771" type="6" refreshedVersion="6" background="1" saveData="1">
    <textPr codePage="437" sourceFile="C:\Users\strapp\surfdrive\TU Delft\Radiation measurements\Wallac\La-140\007771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<sst xmlns="http://schemas.openxmlformats.org/spreadsheetml/2006/main" count="51" uniqueCount="21">
  <si>
    <t>Protocol ID</t>
  </si>
  <si>
    <t>Protocol name</t>
  </si>
  <si>
    <t>Measurement date &amp; time</t>
  </si>
  <si>
    <t>Completion status</t>
  </si>
  <si>
    <t>Run ID</t>
  </si>
  <si>
    <t>Rack</t>
  </si>
  <si>
    <t>Det</t>
  </si>
  <si>
    <t>Pos</t>
  </si>
  <si>
    <t>Time</t>
  </si>
  <si>
    <t>Sample code</t>
  </si>
  <si>
    <t>La-140 Counts</t>
  </si>
  <si>
    <t>La-140 CPM</t>
  </si>
  <si>
    <t>La-140 Error %</t>
  </si>
  <si>
    <t>La-140 Info</t>
  </si>
  <si>
    <t>La-140</t>
  </si>
  <si>
    <t>4 M HCl</t>
  </si>
  <si>
    <t>2 M HCl</t>
  </si>
  <si>
    <t>1 M HCl</t>
  </si>
  <si>
    <t>0.1 M HCl</t>
  </si>
  <si>
    <t>MQ</t>
  </si>
  <si>
    <t>0.01 M HCl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</si>
</sst>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007771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C1" workbookViewId="0">
      <selection activeCell="R34" sqref="R34"/>
    </sheetView>
  </sheetViews>
  <sheetFormatPr baseColWidth="10" defaultColWidth="8.88671875" defaultRowHeight="14.4" x14ac:dyDescent="0.3"/>
  <cols>
    <col min="1" max="1" width="10.6640625" bestFit="1" customWidth="1"/>
    <col min="2" max="2" width="14" bestFit="1" customWidth="1"/>
    <col min="3" max="3" width="24.6640625" bestFit="1" customWidth="1"/>
    <col min="4" max="4" width="17.44140625" bestFit="1" customWidth="1"/>
    <col min="5" max="5" width="6.6640625" bestFit="1" customWidth="1"/>
    <col min="6" max="6" width="5" bestFit="1" customWidth="1"/>
    <col min="7" max="8" width="4.109375" bestFit="1" customWidth="1"/>
    <col min="9" max="9" width="7" bestFit="1" customWidth="1"/>
    <col min="10" max="10" width="12.33203125" bestFit="1" customWidth="1"/>
    <col min="11" max="11" width="13.33203125" bestFit="1" customWidth="1"/>
    <col min="12" max="12" width="11" bestFit="1" customWidth="1"/>
    <col min="13" max="13" width="13.44140625" bestFit="1" customWidth="1"/>
    <col min="14" max="14" width="10.5546875" bestFit="1" customWidth="1"/>
  </cols>
  <sheetData>
    <row r="1" spans="1:1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8" x14ac:dyDescent="0.3">
      <c r="A2">
        <v>35</v>
      </c>
      <c r="B2" t="s">
        <v>14</v>
      </c>
      <c r="C2" s="1">
        <v>45029.391886574071</v>
      </c>
      <c r="D2">
        <v>0</v>
      </c>
      <c r="E2">
        <v>7771</v>
      </c>
      <c r="F2">
        <v>1</v>
      </c>
      <c r="G2">
        <v>1</v>
      </c>
      <c r="H2">
        <v>1</v>
      </c>
      <c r="I2">
        <v>180.05</v>
      </c>
      <c r="K2">
        <v>301.63</v>
      </c>
      <c r="L2">
        <v>100.52</v>
      </c>
      <c r="M2">
        <v>9.9700000000000006</v>
      </c>
      <c r="N2">
        <f>K2-$K$32</f>
        <v>0.94999999999998863</v>
      </c>
      <c r="O2">
        <f>N3/(N3+N2)*100</f>
        <v>99.998280761741995</v>
      </c>
      <c r="P2">
        <f>AVERAGE(O2:O6)</f>
        <v>99.857657266437414</v>
      </c>
      <c r="Q2">
        <f>_xlfn.STDEV.P(O2:O6)</f>
        <v>0.11634910373467622</v>
      </c>
      <c r="R2" t="s">
        <v>15</v>
      </c>
    </row>
    <row r="3" spans="1:18" x14ac:dyDescent="0.3">
      <c r="A3">
        <v>35</v>
      </c>
      <c r="B3" t="s">
        <v>14</v>
      </c>
      <c r="C3" s="1">
        <v>45029.394131944442</v>
      </c>
      <c r="D3">
        <v>0</v>
      </c>
      <c r="E3">
        <v>7771</v>
      </c>
      <c r="F3">
        <v>1</v>
      </c>
      <c r="G3">
        <v>1</v>
      </c>
      <c r="H3">
        <v>2</v>
      </c>
      <c r="I3">
        <v>180.06</v>
      </c>
      <c r="K3">
        <v>55556.76</v>
      </c>
      <c r="L3">
        <v>18598.73</v>
      </c>
      <c r="M3">
        <v>0.73</v>
      </c>
      <c r="N3">
        <f t="shared" ref="N3:N32" si="0">K3-$K$32</f>
        <v>55256.08</v>
      </c>
    </row>
    <row r="4" spans="1:18" x14ac:dyDescent="0.3">
      <c r="A4">
        <v>35</v>
      </c>
      <c r="B4" t="s">
        <v>14</v>
      </c>
      <c r="C4" s="1">
        <v>45029.396377314813</v>
      </c>
      <c r="D4">
        <v>0</v>
      </c>
      <c r="E4">
        <v>7771</v>
      </c>
      <c r="F4">
        <v>1</v>
      </c>
      <c r="G4">
        <v>1</v>
      </c>
      <c r="H4">
        <v>3</v>
      </c>
      <c r="I4">
        <v>180.05</v>
      </c>
      <c r="K4">
        <v>395.4</v>
      </c>
      <c r="L4">
        <v>131.77000000000001</v>
      </c>
      <c r="M4">
        <v>8.7100000000000009</v>
      </c>
      <c r="N4">
        <f t="shared" si="0"/>
        <v>94.71999999999997</v>
      </c>
      <c r="O4">
        <f>N5/(N5+N4)*100</f>
        <v>99.861335013553216</v>
      </c>
    </row>
    <row r="5" spans="1:18" x14ac:dyDescent="0.3">
      <c r="A5">
        <v>35</v>
      </c>
      <c r="B5" t="s">
        <v>14</v>
      </c>
      <c r="C5" s="1">
        <v>45029.398622685185</v>
      </c>
      <c r="D5">
        <v>0</v>
      </c>
      <c r="E5">
        <v>7771</v>
      </c>
      <c r="F5">
        <v>1</v>
      </c>
      <c r="G5">
        <v>1</v>
      </c>
      <c r="H5">
        <v>4</v>
      </c>
      <c r="I5">
        <v>180.03</v>
      </c>
      <c r="K5">
        <v>68514.48</v>
      </c>
      <c r="L5">
        <v>22963.1</v>
      </c>
      <c r="M5">
        <v>0.66</v>
      </c>
      <c r="N5">
        <f t="shared" si="0"/>
        <v>68213.8</v>
      </c>
    </row>
    <row r="6" spans="1:18" x14ac:dyDescent="0.3">
      <c r="A6">
        <v>35</v>
      </c>
      <c r="B6" t="s">
        <v>14</v>
      </c>
      <c r="C6" s="1">
        <v>45029.400868055556</v>
      </c>
      <c r="D6">
        <v>0</v>
      </c>
      <c r="E6">
        <v>7771</v>
      </c>
      <c r="F6">
        <v>1</v>
      </c>
      <c r="G6">
        <v>1</v>
      </c>
      <c r="H6">
        <v>5</v>
      </c>
      <c r="I6">
        <v>180.03</v>
      </c>
      <c r="K6">
        <v>495.24</v>
      </c>
      <c r="L6">
        <v>165.06</v>
      </c>
      <c r="M6">
        <v>7.78</v>
      </c>
      <c r="N6">
        <f t="shared" si="0"/>
        <v>194.56</v>
      </c>
      <c r="O6">
        <f>N7/(N7+N6)*100</f>
        <v>99.713356024017045</v>
      </c>
    </row>
    <row r="7" spans="1:18" x14ac:dyDescent="0.3">
      <c r="A7">
        <v>35</v>
      </c>
      <c r="B7" t="s">
        <v>14</v>
      </c>
      <c r="C7" s="1">
        <v>45029.403101851851</v>
      </c>
      <c r="D7">
        <v>0</v>
      </c>
      <c r="E7">
        <v>7771</v>
      </c>
      <c r="F7">
        <v>1</v>
      </c>
      <c r="G7">
        <v>1</v>
      </c>
      <c r="H7">
        <v>6</v>
      </c>
      <c r="I7">
        <v>180.04</v>
      </c>
      <c r="K7">
        <v>67981.259999999995</v>
      </c>
      <c r="L7">
        <v>22784.09</v>
      </c>
      <c r="M7">
        <v>0.66</v>
      </c>
      <c r="N7">
        <f t="shared" si="0"/>
        <v>67680.58</v>
      </c>
    </row>
    <row r="8" spans="1:18" x14ac:dyDescent="0.3">
      <c r="A8">
        <v>35</v>
      </c>
      <c r="B8" t="s">
        <v>14</v>
      </c>
      <c r="C8" s="1">
        <v>45029.405347222222</v>
      </c>
      <c r="D8">
        <v>0</v>
      </c>
      <c r="E8">
        <v>7771</v>
      </c>
      <c r="F8">
        <v>1</v>
      </c>
      <c r="G8">
        <v>1</v>
      </c>
      <c r="H8">
        <v>7</v>
      </c>
      <c r="I8">
        <v>180.03</v>
      </c>
      <c r="K8">
        <v>408.04</v>
      </c>
      <c r="L8">
        <v>136</v>
      </c>
      <c r="M8">
        <v>8.58</v>
      </c>
      <c r="N8">
        <f t="shared" si="0"/>
        <v>107.36000000000001</v>
      </c>
      <c r="O8">
        <f>N9/(N9+N8)*100</f>
        <v>99.842855716781969</v>
      </c>
      <c r="P8">
        <f>AVERAGE(O8:O12)</f>
        <v>99.841833703488746</v>
      </c>
      <c r="Q8">
        <f>_xlfn.STDEV.P(O8:O12)</f>
        <v>3.6266046935288301E-2</v>
      </c>
      <c r="R8" t="s">
        <v>16</v>
      </c>
    </row>
    <row r="9" spans="1:18" x14ac:dyDescent="0.3">
      <c r="A9">
        <v>35</v>
      </c>
      <c r="B9" t="s">
        <v>14</v>
      </c>
      <c r="C9" s="1">
        <v>45029.407592592594</v>
      </c>
      <c r="D9">
        <v>0</v>
      </c>
      <c r="E9">
        <v>7771</v>
      </c>
      <c r="F9">
        <v>1</v>
      </c>
      <c r="G9">
        <v>1</v>
      </c>
      <c r="H9">
        <v>8</v>
      </c>
      <c r="I9">
        <v>180.06</v>
      </c>
      <c r="K9">
        <v>68512.7</v>
      </c>
      <c r="L9">
        <v>22961.23</v>
      </c>
      <c r="M9">
        <v>0.66</v>
      </c>
      <c r="N9">
        <f t="shared" si="0"/>
        <v>68212.02</v>
      </c>
    </row>
    <row r="10" spans="1:18" x14ac:dyDescent="0.3">
      <c r="A10">
        <v>35</v>
      </c>
      <c r="B10" t="s">
        <v>14</v>
      </c>
      <c r="C10" s="1">
        <v>45029.409837962965</v>
      </c>
      <c r="D10">
        <v>0</v>
      </c>
      <c r="E10">
        <v>7771</v>
      </c>
      <c r="F10">
        <v>1</v>
      </c>
      <c r="G10">
        <v>1</v>
      </c>
      <c r="H10">
        <v>9</v>
      </c>
      <c r="I10">
        <v>180.05</v>
      </c>
      <c r="K10">
        <v>378.57</v>
      </c>
      <c r="L10">
        <v>126.16</v>
      </c>
      <c r="M10">
        <v>8.9</v>
      </c>
      <c r="N10">
        <f t="shared" si="0"/>
        <v>77.889999999999986</v>
      </c>
      <c r="O10">
        <f>N11/(N11+N10)*100</f>
        <v>99.885730532379242</v>
      </c>
    </row>
    <row r="11" spans="1:18" x14ac:dyDescent="0.3">
      <c r="A11">
        <v>35</v>
      </c>
      <c r="B11" t="s">
        <v>14</v>
      </c>
      <c r="C11" s="1">
        <v>45029.412083333336</v>
      </c>
      <c r="D11">
        <v>0</v>
      </c>
      <c r="E11">
        <v>7771</v>
      </c>
      <c r="F11">
        <v>1</v>
      </c>
      <c r="G11">
        <v>1</v>
      </c>
      <c r="H11">
        <v>10</v>
      </c>
      <c r="I11">
        <v>180.05</v>
      </c>
      <c r="K11">
        <v>68386.23</v>
      </c>
      <c r="L11">
        <v>22919.57</v>
      </c>
      <c r="M11">
        <v>0.66</v>
      </c>
      <c r="N11">
        <f t="shared" si="0"/>
        <v>68085.55</v>
      </c>
    </row>
    <row r="12" spans="1:18" x14ac:dyDescent="0.3">
      <c r="A12">
        <v>35</v>
      </c>
      <c r="B12" t="s">
        <v>14</v>
      </c>
      <c r="C12" s="1">
        <v>45029.414687500001</v>
      </c>
      <c r="D12">
        <v>0</v>
      </c>
      <c r="E12">
        <v>7771</v>
      </c>
      <c r="F12">
        <v>2</v>
      </c>
      <c r="G12">
        <v>1</v>
      </c>
      <c r="H12">
        <v>1</v>
      </c>
      <c r="I12">
        <v>180.03</v>
      </c>
      <c r="K12">
        <v>441.36</v>
      </c>
      <c r="L12">
        <v>147.1</v>
      </c>
      <c r="M12">
        <v>8.24</v>
      </c>
      <c r="N12">
        <f t="shared" si="0"/>
        <v>140.68</v>
      </c>
      <c r="O12">
        <f>N13/(N13+N12)*100</f>
        <v>99.796914861305041</v>
      </c>
    </row>
    <row r="13" spans="1:18" x14ac:dyDescent="0.3">
      <c r="A13">
        <v>35</v>
      </c>
      <c r="B13" t="s">
        <v>14</v>
      </c>
      <c r="C13" s="1">
        <v>45029.416932870372</v>
      </c>
      <c r="D13">
        <v>0</v>
      </c>
      <c r="E13">
        <v>7771</v>
      </c>
      <c r="F13">
        <v>2</v>
      </c>
      <c r="G13">
        <v>1</v>
      </c>
      <c r="H13">
        <v>2</v>
      </c>
      <c r="I13">
        <v>180.04</v>
      </c>
      <c r="K13">
        <v>69431.44</v>
      </c>
      <c r="L13">
        <v>23271.43</v>
      </c>
      <c r="M13">
        <v>0.66</v>
      </c>
      <c r="N13">
        <f t="shared" si="0"/>
        <v>69130.760000000009</v>
      </c>
    </row>
    <row r="14" spans="1:18" x14ac:dyDescent="0.3">
      <c r="A14">
        <v>35</v>
      </c>
      <c r="B14" t="s">
        <v>14</v>
      </c>
      <c r="C14" s="1">
        <v>45029.419178240743</v>
      </c>
      <c r="D14">
        <v>0</v>
      </c>
      <c r="E14">
        <v>7771</v>
      </c>
      <c r="F14">
        <v>2</v>
      </c>
      <c r="G14">
        <v>1</v>
      </c>
      <c r="H14">
        <v>3</v>
      </c>
      <c r="I14">
        <v>180.05</v>
      </c>
      <c r="K14">
        <v>434.04</v>
      </c>
      <c r="L14">
        <v>144.65</v>
      </c>
      <c r="M14">
        <v>8.31</v>
      </c>
      <c r="N14">
        <f t="shared" si="0"/>
        <v>133.36000000000001</v>
      </c>
      <c r="O14">
        <f>N15/(N15+N14)*100</f>
        <v>99.811234171257709</v>
      </c>
      <c r="P14">
        <f>AVERAGE(O14:O18)</f>
        <v>99.792989610391714</v>
      </c>
      <c r="Q14">
        <f>_xlfn.STDEV.P(O14:O18)</f>
        <v>1.6848458211739862E-2</v>
      </c>
      <c r="R14" t="s">
        <v>17</v>
      </c>
    </row>
    <row r="15" spans="1:18" x14ac:dyDescent="0.3">
      <c r="A15">
        <v>35</v>
      </c>
      <c r="B15" t="s">
        <v>14</v>
      </c>
      <c r="C15" s="1">
        <v>45029.421412037038</v>
      </c>
      <c r="D15">
        <v>0</v>
      </c>
      <c r="E15">
        <v>7771</v>
      </c>
      <c r="F15">
        <v>2</v>
      </c>
      <c r="G15">
        <v>1</v>
      </c>
      <c r="H15">
        <v>4</v>
      </c>
      <c r="I15">
        <v>180.06</v>
      </c>
      <c r="K15">
        <v>70815.7</v>
      </c>
      <c r="L15">
        <v>23736.04</v>
      </c>
      <c r="M15">
        <v>0.65</v>
      </c>
      <c r="N15">
        <f t="shared" si="0"/>
        <v>70515.02</v>
      </c>
    </row>
    <row r="16" spans="1:18" x14ac:dyDescent="0.3">
      <c r="A16">
        <v>35</v>
      </c>
      <c r="B16" t="s">
        <v>14</v>
      </c>
      <c r="C16" s="1">
        <v>45029.423657407409</v>
      </c>
      <c r="D16">
        <v>0</v>
      </c>
      <c r="E16">
        <v>7771</v>
      </c>
      <c r="F16">
        <v>2</v>
      </c>
      <c r="G16">
        <v>1</v>
      </c>
      <c r="H16">
        <v>5</v>
      </c>
      <c r="I16">
        <v>180.03</v>
      </c>
      <c r="K16">
        <v>461.36</v>
      </c>
      <c r="L16">
        <v>153.77000000000001</v>
      </c>
      <c r="M16">
        <v>8.06</v>
      </c>
      <c r="N16">
        <f t="shared" si="0"/>
        <v>160.68</v>
      </c>
      <c r="O16">
        <f>N17/(N17+N16)*100</f>
        <v>99.770594884243081</v>
      </c>
    </row>
    <row r="17" spans="1:18" x14ac:dyDescent="0.3">
      <c r="A17">
        <v>35</v>
      </c>
      <c r="B17" t="s">
        <v>14</v>
      </c>
      <c r="C17" s="1">
        <v>45029.425902777781</v>
      </c>
      <c r="D17">
        <v>0</v>
      </c>
      <c r="E17">
        <v>7771</v>
      </c>
      <c r="F17">
        <v>2</v>
      </c>
      <c r="G17">
        <v>1</v>
      </c>
      <c r="H17">
        <v>6</v>
      </c>
      <c r="I17">
        <v>180.05</v>
      </c>
      <c r="K17">
        <v>70182.03</v>
      </c>
      <c r="L17">
        <v>23523.67</v>
      </c>
      <c r="M17">
        <v>0.65</v>
      </c>
      <c r="N17">
        <f t="shared" si="0"/>
        <v>69881.350000000006</v>
      </c>
    </row>
    <row r="18" spans="1:18" x14ac:dyDescent="0.3">
      <c r="A18">
        <v>35</v>
      </c>
      <c r="B18" t="s">
        <v>14</v>
      </c>
      <c r="C18" s="1">
        <v>45029.428148148145</v>
      </c>
      <c r="D18">
        <v>0</v>
      </c>
      <c r="E18">
        <v>7771</v>
      </c>
      <c r="F18">
        <v>2</v>
      </c>
      <c r="G18">
        <v>1</v>
      </c>
      <c r="H18">
        <v>7</v>
      </c>
      <c r="I18">
        <v>180.03</v>
      </c>
      <c r="K18">
        <v>440</v>
      </c>
      <c r="L18">
        <v>146.65</v>
      </c>
      <c r="M18">
        <v>8.26</v>
      </c>
      <c r="N18">
        <f t="shared" si="0"/>
        <v>139.32</v>
      </c>
      <c r="O18">
        <f>N19/(N19+N18)*100</f>
        <v>99.797139775674324</v>
      </c>
    </row>
    <row r="19" spans="1:18" x14ac:dyDescent="0.3">
      <c r="A19">
        <v>35</v>
      </c>
      <c r="B19" t="s">
        <v>14</v>
      </c>
      <c r="C19" s="1">
        <v>45029.430393518516</v>
      </c>
      <c r="D19">
        <v>0</v>
      </c>
      <c r="E19">
        <v>7771</v>
      </c>
      <c r="F19">
        <v>2</v>
      </c>
      <c r="G19">
        <v>1</v>
      </c>
      <c r="H19">
        <v>8</v>
      </c>
      <c r="I19">
        <v>180.05</v>
      </c>
      <c r="K19">
        <v>68839.19</v>
      </c>
      <c r="L19">
        <v>23071.84</v>
      </c>
      <c r="M19">
        <v>0.66</v>
      </c>
      <c r="N19">
        <f t="shared" si="0"/>
        <v>68538.510000000009</v>
      </c>
    </row>
    <row r="20" spans="1:18" x14ac:dyDescent="0.3">
      <c r="A20">
        <v>35</v>
      </c>
      <c r="B20" t="s">
        <v>14</v>
      </c>
      <c r="C20" s="1">
        <v>45029.432638888888</v>
      </c>
      <c r="D20">
        <v>0</v>
      </c>
      <c r="E20">
        <v>7771</v>
      </c>
      <c r="F20">
        <v>2</v>
      </c>
      <c r="G20">
        <v>1</v>
      </c>
      <c r="H20">
        <v>9</v>
      </c>
      <c r="I20">
        <v>180.05</v>
      </c>
      <c r="K20">
        <v>529.36</v>
      </c>
      <c r="L20">
        <v>176.42</v>
      </c>
      <c r="M20">
        <v>7.53</v>
      </c>
      <c r="N20">
        <f t="shared" si="0"/>
        <v>228.68</v>
      </c>
      <c r="O20">
        <f>N21/(N21+N20)*100</f>
        <v>99.679702213259404</v>
      </c>
      <c r="P20">
        <f>AVERAGE(O20:O24)</f>
        <v>99.73592330348832</v>
      </c>
      <c r="Q20">
        <f>_xlfn.STDEV.P(O20:O24)</f>
        <v>4.0711441594771101E-2</v>
      </c>
      <c r="R20" t="s">
        <v>18</v>
      </c>
    </row>
    <row r="21" spans="1:18" x14ac:dyDescent="0.3">
      <c r="A21">
        <v>35</v>
      </c>
      <c r="B21" t="s">
        <v>14</v>
      </c>
      <c r="C21" s="1">
        <v>45029.434884259259</v>
      </c>
      <c r="D21">
        <v>0</v>
      </c>
      <c r="E21">
        <v>7771</v>
      </c>
      <c r="F21">
        <v>2</v>
      </c>
      <c r="G21">
        <v>1</v>
      </c>
      <c r="H21">
        <v>10</v>
      </c>
      <c r="I21">
        <v>180.06</v>
      </c>
      <c r="K21">
        <v>71468.06</v>
      </c>
      <c r="L21">
        <v>23954.78</v>
      </c>
      <c r="M21">
        <v>0.65</v>
      </c>
      <c r="N21">
        <f t="shared" si="0"/>
        <v>71167.38</v>
      </c>
    </row>
    <row r="22" spans="1:18" x14ac:dyDescent="0.3">
      <c r="A22">
        <v>35</v>
      </c>
      <c r="B22" t="s">
        <v>14</v>
      </c>
      <c r="C22" s="1">
        <v>45029.437395833331</v>
      </c>
      <c r="D22">
        <v>0</v>
      </c>
      <c r="E22">
        <v>7771</v>
      </c>
      <c r="F22">
        <v>3</v>
      </c>
      <c r="G22">
        <v>1</v>
      </c>
      <c r="H22">
        <v>1</v>
      </c>
      <c r="I22">
        <v>180.04</v>
      </c>
      <c r="K22">
        <v>460.2</v>
      </c>
      <c r="L22">
        <v>153.37</v>
      </c>
      <c r="M22">
        <v>8.07</v>
      </c>
      <c r="N22">
        <f t="shared" si="0"/>
        <v>159.51999999999998</v>
      </c>
      <c r="O22">
        <f>N23/(N23+N22)*100</f>
        <v>99.774782056601822</v>
      </c>
    </row>
    <row r="23" spans="1:18" x14ac:dyDescent="0.3">
      <c r="A23">
        <v>35</v>
      </c>
      <c r="B23" t="s">
        <v>14</v>
      </c>
      <c r="C23" s="1">
        <v>45029.439641203702</v>
      </c>
      <c r="D23">
        <v>0</v>
      </c>
      <c r="E23">
        <v>7771</v>
      </c>
      <c r="F23">
        <v>3</v>
      </c>
      <c r="G23">
        <v>1</v>
      </c>
      <c r="H23">
        <v>2</v>
      </c>
      <c r="I23">
        <v>180.04</v>
      </c>
      <c r="K23">
        <v>70970.33</v>
      </c>
      <c r="L23">
        <v>23790.97</v>
      </c>
      <c r="M23">
        <v>0.65</v>
      </c>
      <c r="N23">
        <f t="shared" si="0"/>
        <v>70669.650000000009</v>
      </c>
    </row>
    <row r="24" spans="1:18" x14ac:dyDescent="0.3">
      <c r="A24">
        <v>35</v>
      </c>
      <c r="B24" t="s">
        <v>14</v>
      </c>
      <c r="C24" s="1">
        <v>45029.441886574074</v>
      </c>
      <c r="D24">
        <v>0</v>
      </c>
      <c r="E24">
        <v>7771</v>
      </c>
      <c r="F24">
        <v>3</v>
      </c>
      <c r="G24">
        <v>1</v>
      </c>
      <c r="H24">
        <v>3</v>
      </c>
      <c r="I24">
        <v>180.06</v>
      </c>
      <c r="K24">
        <v>478</v>
      </c>
      <c r="L24">
        <v>159.29</v>
      </c>
      <c r="M24">
        <v>7.92</v>
      </c>
      <c r="N24">
        <f t="shared" si="0"/>
        <v>177.32</v>
      </c>
      <c r="O24">
        <f>N25/(N25+N24)*100</f>
        <v>99.753285640603735</v>
      </c>
    </row>
    <row r="25" spans="1:18" x14ac:dyDescent="0.3">
      <c r="A25">
        <v>35</v>
      </c>
      <c r="B25" t="s">
        <v>14</v>
      </c>
      <c r="C25" s="1">
        <v>45029.444131944445</v>
      </c>
      <c r="D25">
        <v>0</v>
      </c>
      <c r="E25">
        <v>7771</v>
      </c>
      <c r="F25">
        <v>3</v>
      </c>
      <c r="G25">
        <v>1</v>
      </c>
      <c r="H25">
        <v>4</v>
      </c>
      <c r="I25">
        <v>180.05</v>
      </c>
      <c r="K25">
        <v>71995.95</v>
      </c>
      <c r="L25">
        <v>24135.1</v>
      </c>
      <c r="M25">
        <v>0.64</v>
      </c>
      <c r="N25">
        <f t="shared" si="0"/>
        <v>71695.27</v>
      </c>
    </row>
    <row r="26" spans="1:18" x14ac:dyDescent="0.3">
      <c r="A26">
        <v>35</v>
      </c>
      <c r="B26" t="s">
        <v>14</v>
      </c>
      <c r="C26" s="1">
        <v>45029.446377314816</v>
      </c>
      <c r="D26">
        <v>0</v>
      </c>
      <c r="E26">
        <v>7771</v>
      </c>
      <c r="F26">
        <v>3</v>
      </c>
      <c r="G26">
        <v>1</v>
      </c>
      <c r="H26">
        <v>5</v>
      </c>
      <c r="I26">
        <v>180.05</v>
      </c>
      <c r="K26">
        <v>63324.09</v>
      </c>
      <c r="L26">
        <v>21213.27</v>
      </c>
      <c r="M26">
        <v>0.69</v>
      </c>
      <c r="N26">
        <f t="shared" si="0"/>
        <v>63023.409999999996</v>
      </c>
      <c r="O26">
        <f>N27/(N27+N26)*100</f>
        <v>0.17056572284749083</v>
      </c>
      <c r="P26">
        <f>AVERAGE(O26:O30)</f>
        <v>9.3323993075885847E-2</v>
      </c>
      <c r="Q26">
        <f>_xlfn.STDEV.P(O26:O30)</f>
        <v>5.4656137228871624E-2</v>
      </c>
      <c r="R26" t="s">
        <v>19</v>
      </c>
    </row>
    <row r="27" spans="1:18" x14ac:dyDescent="0.3">
      <c r="A27">
        <v>35</v>
      </c>
      <c r="B27" t="s">
        <v>14</v>
      </c>
      <c r="C27" s="1">
        <v>45029.448611111111</v>
      </c>
      <c r="D27">
        <v>0</v>
      </c>
      <c r="E27">
        <v>7771</v>
      </c>
      <c r="F27">
        <v>3</v>
      </c>
      <c r="G27">
        <v>1</v>
      </c>
      <c r="H27">
        <v>6</v>
      </c>
      <c r="I27">
        <v>180.03</v>
      </c>
      <c r="K27">
        <v>408.36</v>
      </c>
      <c r="L27">
        <v>136.1</v>
      </c>
      <c r="M27">
        <v>8.57</v>
      </c>
      <c r="N27">
        <f t="shared" si="0"/>
        <v>107.68</v>
      </c>
    </row>
    <row r="28" spans="1:18" x14ac:dyDescent="0.3">
      <c r="A28">
        <v>35</v>
      </c>
      <c r="B28" t="s">
        <v>14</v>
      </c>
      <c r="C28" s="1">
        <v>45029.450856481482</v>
      </c>
      <c r="D28">
        <v>0</v>
      </c>
      <c r="E28">
        <v>7771</v>
      </c>
      <c r="F28">
        <v>3</v>
      </c>
      <c r="G28">
        <v>1</v>
      </c>
      <c r="H28">
        <v>7</v>
      </c>
      <c r="I28">
        <v>180.04</v>
      </c>
      <c r="K28">
        <v>63476.56</v>
      </c>
      <c r="L28">
        <v>21265.63</v>
      </c>
      <c r="M28">
        <v>0.69</v>
      </c>
      <c r="N28">
        <f t="shared" si="0"/>
        <v>63175.88</v>
      </c>
      <c r="O28">
        <f>N29/(N29+N28)*100</f>
        <v>5.2207854339453567E-2</v>
      </c>
    </row>
    <row r="29" spans="1:18" x14ac:dyDescent="0.3">
      <c r="A29">
        <v>35</v>
      </c>
      <c r="B29" t="s">
        <v>14</v>
      </c>
      <c r="C29" s="1">
        <v>45029.453101851854</v>
      </c>
      <c r="D29">
        <v>0</v>
      </c>
      <c r="E29">
        <v>7771</v>
      </c>
      <c r="F29">
        <v>3</v>
      </c>
      <c r="G29">
        <v>1</v>
      </c>
      <c r="H29">
        <v>8</v>
      </c>
      <c r="I29">
        <v>180.05</v>
      </c>
      <c r="K29">
        <v>333.68</v>
      </c>
      <c r="L29">
        <v>111.2</v>
      </c>
      <c r="M29">
        <v>9.48</v>
      </c>
      <c r="N29">
        <f t="shared" si="0"/>
        <v>33</v>
      </c>
    </row>
    <row r="30" spans="1:18" x14ac:dyDescent="0.3">
      <c r="A30">
        <v>35</v>
      </c>
      <c r="B30" t="s">
        <v>14</v>
      </c>
      <c r="C30" s="1">
        <v>45029.455347222225</v>
      </c>
      <c r="D30">
        <v>0</v>
      </c>
      <c r="E30">
        <v>7771</v>
      </c>
      <c r="F30">
        <v>3</v>
      </c>
      <c r="G30">
        <v>1</v>
      </c>
      <c r="H30">
        <v>9</v>
      </c>
      <c r="I30">
        <v>180.04</v>
      </c>
      <c r="K30">
        <v>62557</v>
      </c>
      <c r="L30">
        <v>20956.330000000002</v>
      </c>
      <c r="M30">
        <v>0.69</v>
      </c>
      <c r="N30">
        <f t="shared" si="0"/>
        <v>62256.32</v>
      </c>
      <c r="O30">
        <f>N31/(N31+N30)*100</f>
        <v>5.7198402040713116E-2</v>
      </c>
    </row>
    <row r="31" spans="1:18" x14ac:dyDescent="0.3">
      <c r="A31">
        <v>35</v>
      </c>
      <c r="B31" t="s">
        <v>14</v>
      </c>
      <c r="C31" s="1">
        <v>45029.457592592589</v>
      </c>
      <c r="D31">
        <v>0</v>
      </c>
      <c r="E31">
        <v>7771</v>
      </c>
      <c r="F31">
        <v>3</v>
      </c>
      <c r="G31">
        <v>1</v>
      </c>
      <c r="H31">
        <v>10</v>
      </c>
      <c r="I31">
        <v>180.03</v>
      </c>
      <c r="K31">
        <v>336.31</v>
      </c>
      <c r="L31">
        <v>112.09</v>
      </c>
      <c r="M31">
        <v>9.4499999999999993</v>
      </c>
      <c r="N31">
        <f t="shared" si="0"/>
        <v>35.629999999999995</v>
      </c>
    </row>
    <row r="32" spans="1:18" x14ac:dyDescent="0.3">
      <c r="A32">
        <v>35</v>
      </c>
      <c r="B32" t="s">
        <v>14</v>
      </c>
      <c r="C32" s="1">
        <v>45029.460104166668</v>
      </c>
      <c r="D32">
        <v>0</v>
      </c>
      <c r="E32">
        <v>7771</v>
      </c>
      <c r="F32">
        <v>4</v>
      </c>
      <c r="G32">
        <v>1</v>
      </c>
      <c r="H32">
        <v>1</v>
      </c>
      <c r="I32">
        <v>180.03</v>
      </c>
      <c r="K32">
        <v>300.68</v>
      </c>
      <c r="L32">
        <v>100.21</v>
      </c>
      <c r="M32">
        <v>9.99</v>
      </c>
      <c r="N32">
        <f t="shared" si="0"/>
        <v>0</v>
      </c>
    </row>
    <row r="34" spans="11:18" x14ac:dyDescent="0.3">
      <c r="K34">
        <v>121107.42</v>
      </c>
      <c r="L34">
        <f>K34-$K$40</f>
        <v>120902.26</v>
      </c>
      <c r="M34">
        <f>L35/(L35+L34)*100</f>
        <v>15.932052395394555</v>
      </c>
      <c r="N34">
        <f>AVERAGE(M34:M38)</f>
        <v>17.405766299535376</v>
      </c>
      <c r="O34">
        <f>_xlfn.STDEV.P(M34:M38)</f>
        <v>1.0869189574825457</v>
      </c>
      <c r="R34" t="s">
        <v>20</v>
      </c>
    </row>
    <row r="35" spans="11:18" x14ac:dyDescent="0.3">
      <c r="K35">
        <v>23117.83</v>
      </c>
      <c r="L35">
        <f t="shared" ref="L35:L39" si="1">K35-$K$40</f>
        <v>22912.670000000002</v>
      </c>
    </row>
    <row r="36" spans="11:18" x14ac:dyDescent="0.3">
      <c r="K36">
        <v>96211.99</v>
      </c>
      <c r="L36">
        <f t="shared" si="1"/>
        <v>96006.83</v>
      </c>
      <c r="M36">
        <f>L37/(L37+L36)*100</f>
        <v>18.521060468008891</v>
      </c>
    </row>
    <row r="37" spans="11:18" x14ac:dyDescent="0.3">
      <c r="K37">
        <v>22028.57</v>
      </c>
      <c r="L37">
        <f t="shared" si="1"/>
        <v>21823.41</v>
      </c>
    </row>
    <row r="38" spans="11:18" x14ac:dyDescent="0.3">
      <c r="K38">
        <v>95245.23</v>
      </c>
      <c r="L38">
        <f t="shared" si="1"/>
        <v>95040.069999999992</v>
      </c>
      <c r="M38">
        <f>L39/(L39+L38)*100</f>
        <v>17.764186035202684</v>
      </c>
    </row>
    <row r="39" spans="11:18" x14ac:dyDescent="0.3">
      <c r="K39">
        <v>20735.259999999998</v>
      </c>
      <c r="L39">
        <f t="shared" si="1"/>
        <v>20530.099999999999</v>
      </c>
    </row>
    <row r="40" spans="11:18" x14ac:dyDescent="0.3">
      <c r="K40">
        <v>205.16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007771</vt:lpstr>
      <vt:lpstr>'007771'!_007771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Trapp</dc:creator>
  <cp:lastModifiedBy>Svenja Trapp</cp:lastModifiedBy>
  <dcterms:created xsi:type="dcterms:W3CDTF">2023-04-13T15:20:27Z</dcterms:created>
  <dcterms:modified xsi:type="dcterms:W3CDTF">2024-05-19T16:03:20Z</dcterms:modified>
</cp:coreProperties>
</file>